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ommun\transit\"/>
    </mc:Choice>
  </mc:AlternateContent>
  <xr:revisionPtr revIDLastSave="0" documentId="8_{3F656516-EFC4-4AAD-B158-8A31D23191AA}" xr6:coauthVersionLast="47" xr6:coauthVersionMax="47" xr10:uidLastSave="{00000000-0000-0000-0000-000000000000}"/>
  <bookViews>
    <workbookView xWindow="-120" yWindow="-120" windowWidth="29040" windowHeight="15840" xr2:uid="{AA894B52-06C5-4900-B0C9-4C287EDE0E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12" i="1" s="1"/>
  <c r="H11" i="1"/>
  <c r="M11" i="1" s="1"/>
  <c r="K19" i="1"/>
  <c r="G14" i="1"/>
  <c r="H10" i="1" s="1"/>
  <c r="J19" i="1"/>
  <c r="G22" i="1"/>
  <c r="H22" i="1"/>
  <c r="F22" i="1"/>
  <c r="F23" i="1" l="1"/>
  <c r="F24" i="1" s="1"/>
  <c r="G23" i="1"/>
  <c r="G24" i="1" s="1"/>
  <c r="H23" i="1"/>
  <c r="H24" i="1" s="1"/>
  <c r="M10" i="1"/>
  <c r="J23" i="1" l="1"/>
  <c r="J24" i="1"/>
</calcChain>
</file>

<file path=xl/sharedStrings.xml><?xml version="1.0" encoding="utf-8"?>
<sst xmlns="http://schemas.openxmlformats.org/spreadsheetml/2006/main" count="27" uniqueCount="27">
  <si>
    <t>ADHERENT</t>
  </si>
  <si>
    <t>EXERCICE CLOS AU :</t>
  </si>
  <si>
    <t xml:space="preserve">Si exercice incomplet </t>
  </si>
  <si>
    <t>Nbre de mois s/l'exercice</t>
  </si>
  <si>
    <t>LOI MADELIN - COTISATIONS DE L'EXPLOITANT - GRILLE DE CALCUL EXERCICE 2024</t>
  </si>
  <si>
    <r>
      <t xml:space="preserve">Bénéfice ou </t>
    </r>
    <r>
      <rPr>
        <sz val="11"/>
        <color rgb="FFFF0000"/>
        <rFont val="Calibri"/>
        <family val="2"/>
        <scheme val="minor"/>
      </rPr>
      <t>déficit (mettre un moins devant le chiffre)</t>
    </r>
  </si>
  <si>
    <r>
      <t xml:space="preserve">Indiquer ici les </t>
    </r>
    <r>
      <rPr>
        <sz val="11"/>
        <color rgb="FFFF0000"/>
        <rFont val="Calibri"/>
        <family val="2"/>
        <scheme val="minor"/>
      </rPr>
      <t>charges sociales facultatives (case BU et BZ/2035A)</t>
    </r>
  </si>
  <si>
    <t>Base à prendre en compte pour le plafond de déductibilité</t>
  </si>
  <si>
    <r>
      <t xml:space="preserve">Indiquer ici : </t>
    </r>
    <r>
      <rPr>
        <sz val="11"/>
        <color rgb="FFFF0000"/>
        <rFont val="Calibri"/>
        <family val="2"/>
        <scheme val="minor"/>
      </rPr>
      <t>les divers à déduire ligne 43/2035B : exoneration sur le bénéfice ZFU-ZRR cases CS et AW</t>
    </r>
  </si>
  <si>
    <t>Bénéfice définitif * 3,75 %</t>
  </si>
  <si>
    <t>Plafond annuel de la sécurité sociale : CSF * 7%</t>
  </si>
  <si>
    <t xml:space="preserve">8 * Plafond annuel de la Sécurité sociale : </t>
  </si>
  <si>
    <t>Perte d'emploi</t>
  </si>
  <si>
    <t>Prévoyance et santé</t>
  </si>
  <si>
    <t>retraite et PER *</t>
  </si>
  <si>
    <t>Contrat madelin de l'exploitant</t>
  </si>
  <si>
    <t>Contrat madelin du conjoint collaborateur</t>
  </si>
  <si>
    <t>Rachat de cotisations facultatives</t>
  </si>
  <si>
    <t>Charges sociales facultatives</t>
  </si>
  <si>
    <t>Plancher/plafond de déduction</t>
  </si>
  <si>
    <t>Réintégrations à effectuer</t>
  </si>
  <si>
    <t>TOTAL DE CONTRôLE</t>
  </si>
  <si>
    <t>* Limite réduite des sommes éventuellement versées au titre du PERCO</t>
  </si>
  <si>
    <t>L'abondement versé à votre profit ou celui de votre conjoint sur un PERCO (plan d'épargne retraite collectif) et exonéré de l'impôt sur le revenu,</t>
  </si>
  <si>
    <t>vient en diminution de la limite de déduction (BOI-BIC-CHG-40-50-40-20, n°80)</t>
  </si>
  <si>
    <t>47 100€ PLAFOND SS 2025</t>
  </si>
  <si>
    <t>Plafond annuel sécurité sociale 2025 à proratiser si exercice incomplet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</si>
</sst>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0" xfId="0" applyFont="1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5" borderId="0" xfId="0" applyFont="1" applyFill="1"/>
    <xf numFmtId="0" fontId="3" fillId="0" borderId="0" xfId="0" applyFont="1" applyAlignment="1">
      <alignment horizontal="center"/>
    </xf>
    <xf numFmtId="0" fontId="7" fillId="0" borderId="0" xfId="0" applyFont="1"/>
    <xf numFmtId="0" fontId="0" fillId="4" borderId="1" xfId="0" applyFill="1" applyBorder="1" applyAlignment="1">
      <alignment horizontal="center"/>
    </xf>
    <xf numFmtId="0" fontId="3" fillId="0" borderId="0" xfId="0" applyFont="1"/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19050</xdr:rowOff>
    </xdr:from>
    <xdr:to>
      <xdr:col>9</xdr:col>
      <xdr:colOff>1504950</xdr:colOff>
      <xdr:row>6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12F4AB-96F6-2530-982E-A316A0E7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9050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BCAC-AAE6-4E03-9C17-B1ECC2031E55}">
  <sheetPr codeName="Feuil1"/>
  <dimension ref="A1:M30"/>
  <sheetViews>
    <sheetView showGridLines="0" showRowColHeaders="0" tabSelected="1" workbookViewId="0">
      <selection activeCell="G10" sqref="G10"/>
    </sheetView>
  </sheetViews>
  <sheetFormatPr baseColWidth="10" defaultRowHeight="15" x14ac:dyDescent="0.25"/>
  <cols>
    <col min="1" max="1" width="4.85546875" customWidth="1"/>
    <col min="5" max="5" width="12.140625" bestFit="1" customWidth="1"/>
    <col min="6" max="6" width="20.42578125" customWidth="1"/>
    <col min="7" max="7" width="18.7109375" customWidth="1"/>
    <col min="8" max="8" width="23.85546875" customWidth="1"/>
    <col min="10" max="10" width="28" customWidth="1"/>
  </cols>
  <sheetData>
    <row r="1" spans="1:13" x14ac:dyDescent="0.25">
      <c r="D1" s="3" t="s">
        <v>0</v>
      </c>
      <c r="H1" s="4" t="s">
        <v>25</v>
      </c>
    </row>
    <row r="2" spans="1:13" ht="15.75" x14ac:dyDescent="0.25">
      <c r="C2" s="19" t="s">
        <v>1</v>
      </c>
      <c r="D2" s="19"/>
      <c r="E2" s="26">
        <v>46022</v>
      </c>
    </row>
    <row r="4" spans="1:13" ht="15.75" x14ac:dyDescent="0.25">
      <c r="D4" s="6" t="s">
        <v>2</v>
      </c>
      <c r="E4" s="6"/>
      <c r="F4" s="6" t="s">
        <v>3</v>
      </c>
      <c r="G4" s="6"/>
      <c r="H4" s="1">
        <v>12</v>
      </c>
    </row>
    <row r="6" spans="1:13" s="5" customFormat="1" ht="21" x14ac:dyDescent="0.35">
      <c r="A6" s="20" t="s">
        <v>4</v>
      </c>
      <c r="B6" s="21"/>
      <c r="C6" s="21"/>
      <c r="D6" s="21"/>
      <c r="E6" s="21"/>
      <c r="F6" s="21"/>
      <c r="G6" s="21"/>
      <c r="H6" s="21"/>
    </row>
    <row r="8" spans="1:13" x14ac:dyDescent="0.25">
      <c r="G8" s="5"/>
      <c r="H8" s="7">
        <v>47100</v>
      </c>
      <c r="I8" t="s">
        <v>26</v>
      </c>
    </row>
    <row r="10" spans="1:13" x14ac:dyDescent="0.25">
      <c r="B10" t="s">
        <v>5</v>
      </c>
      <c r="C10" s="8"/>
      <c r="D10" s="8"/>
      <c r="E10" s="8"/>
      <c r="F10" s="8"/>
      <c r="G10" s="2"/>
      <c r="H10">
        <f>$G$14</f>
        <v>0</v>
      </c>
      <c r="I10" t="s">
        <v>9</v>
      </c>
      <c r="M10" s="5">
        <f>$H$10*3.75/100</f>
        <v>0</v>
      </c>
    </row>
    <row r="11" spans="1:13" x14ac:dyDescent="0.25">
      <c r="B11" t="s">
        <v>6</v>
      </c>
      <c r="G11" s="2"/>
      <c r="H11">
        <f>+H8*$H$4/12</f>
        <v>47100</v>
      </c>
      <c r="I11" t="s">
        <v>10</v>
      </c>
      <c r="M11" s="5">
        <f>$H$11*7/100</f>
        <v>3297</v>
      </c>
    </row>
    <row r="12" spans="1:13" x14ac:dyDescent="0.25">
      <c r="B12" s="22" t="s">
        <v>8</v>
      </c>
      <c r="C12" s="22"/>
      <c r="D12" s="22"/>
      <c r="E12" s="22"/>
      <c r="F12" s="23"/>
      <c r="G12" s="24"/>
      <c r="H12">
        <f>376800*$H$4/12</f>
        <v>376800</v>
      </c>
      <c r="I12" t="s">
        <v>11</v>
      </c>
      <c r="M12" s="5">
        <f>$H$12*3/100</f>
        <v>11304</v>
      </c>
    </row>
    <row r="13" spans="1:13" x14ac:dyDescent="0.25">
      <c r="B13" s="22"/>
      <c r="C13" s="22"/>
      <c r="D13" s="22"/>
      <c r="E13" s="22"/>
      <c r="F13" s="23"/>
      <c r="G13" s="25"/>
    </row>
    <row r="14" spans="1:13" x14ac:dyDescent="0.25">
      <c r="B14" s="5" t="s">
        <v>7</v>
      </c>
      <c r="G14" s="9">
        <f>SUM(G10:G13)</f>
        <v>0</v>
      </c>
    </row>
    <row r="18" spans="2:11" ht="30" x14ac:dyDescent="0.25">
      <c r="F18" s="10" t="s">
        <v>12</v>
      </c>
      <c r="G18" s="11" t="s">
        <v>13</v>
      </c>
      <c r="H18" s="10" t="s">
        <v>14</v>
      </c>
      <c r="J18" s="5" t="s">
        <v>21</v>
      </c>
    </row>
    <row r="19" spans="2:11" x14ac:dyDescent="0.25">
      <c r="B19" s="17" t="s">
        <v>15</v>
      </c>
      <c r="C19" s="17"/>
      <c r="D19" s="17"/>
      <c r="E19" s="18"/>
      <c r="F19" s="2"/>
      <c r="G19" s="2"/>
      <c r="H19" s="2"/>
      <c r="J19" s="10">
        <f>F19+G19+H19</f>
        <v>0</v>
      </c>
      <c r="K19" s="12" t="str">
        <f>IF(J19=G11,"OK","ERREUR")</f>
        <v>OK</v>
      </c>
    </row>
    <row r="20" spans="2:11" x14ac:dyDescent="0.25">
      <c r="B20" s="17" t="s">
        <v>16</v>
      </c>
      <c r="C20" s="17"/>
      <c r="D20" s="17"/>
      <c r="E20" s="18"/>
      <c r="F20" s="2"/>
      <c r="G20" s="2"/>
      <c r="H20" s="2"/>
    </row>
    <row r="21" spans="2:11" x14ac:dyDescent="0.25">
      <c r="B21" t="s">
        <v>17</v>
      </c>
      <c r="F21" s="2"/>
      <c r="G21" s="2"/>
      <c r="H21" s="2"/>
    </row>
    <row r="22" spans="2:11" ht="21.75" customHeight="1" x14ac:dyDescent="0.25">
      <c r="B22" s="5" t="s">
        <v>18</v>
      </c>
      <c r="C22" s="5"/>
      <c r="D22" s="5"/>
      <c r="F22" s="9">
        <f>SUM(F19:F21)</f>
        <v>0</v>
      </c>
      <c r="G22" s="9">
        <f t="shared" ref="G22:H22" si="0">SUM(G19:G21)</f>
        <v>0</v>
      </c>
      <c r="H22" s="9">
        <f t="shared" si="0"/>
        <v>0</v>
      </c>
    </row>
    <row r="23" spans="2:11" x14ac:dyDescent="0.25">
      <c r="B23" t="s">
        <v>19</v>
      </c>
      <c r="F23" s="13">
        <f>MAX(0.025*H8, MIN(H10,8*H8)*0.01875) * H4/12</f>
        <v>1177.5</v>
      </c>
      <c r="G23" s="13">
        <f>MIN(H10*0.0375 + H8*0.07, 0.03*8*H8) * H4/12</f>
        <v>3297.0000000000005</v>
      </c>
      <c r="H23" s="13">
        <f>MAX(0.1*H8, MIN(H10,8*H8)*0.1 + MAX(0,MIN(H10,8*H8)-H8)*0.15) * H4/12</f>
        <v>4710</v>
      </c>
      <c r="I23" s="5"/>
      <c r="J23" s="13">
        <f>F23+G23+H23</f>
        <v>9184.5</v>
      </c>
    </row>
    <row r="24" spans="2:11" ht="18.75" x14ac:dyDescent="0.3">
      <c r="C24" s="14" t="s">
        <v>20</v>
      </c>
      <c r="F24" s="15">
        <f>IF(AND(F22&gt;0,F22&gt;F23),F22-F23,0)</f>
        <v>0</v>
      </c>
      <c r="G24" s="15">
        <f t="shared" ref="G24:H24" si="1">IF(AND(G22&gt;0,G22&gt;G23),G22-G23,0)</f>
        <v>0</v>
      </c>
      <c r="H24" s="15">
        <f t="shared" si="1"/>
        <v>0</v>
      </c>
      <c r="J24" s="15">
        <f>SUM(F24:H24)</f>
        <v>0</v>
      </c>
    </row>
    <row r="27" spans="2:11" x14ac:dyDescent="0.25">
      <c r="B27" s="16" t="s">
        <v>22</v>
      </c>
      <c r="C27" s="16"/>
      <c r="D27" s="16"/>
      <c r="E27" s="16"/>
      <c r="F27" s="16"/>
    </row>
    <row r="29" spans="2:11" x14ac:dyDescent="0.25">
      <c r="B29" t="s">
        <v>23</v>
      </c>
    </row>
    <row r="30" spans="2:11" x14ac:dyDescent="0.25">
      <c r="B30" t="s">
        <v>24</v>
      </c>
    </row>
  </sheetData>
  <sheetProtection algorithmName="SHA-512" hashValue="wOO32acqyG9zYiF1fx7ZqWdOANKNat5HbsxY2gj9bEIM3Panyu1+R29DvG9g1n/XRq3sSV7B1K7p8rt+hBiD+Q==" saltValue="b3DJGSVD83H36SWpMW2N8w==" spinCount="100000" sheet="1" objects="1" scenarios="1" selectLockedCells="1"/>
  <mergeCells count="6">
    <mergeCell ref="B20:E20"/>
    <mergeCell ref="C2:D2"/>
    <mergeCell ref="A6:H6"/>
    <mergeCell ref="B12:F13"/>
    <mergeCell ref="G12:G13"/>
    <mergeCell ref="B19:E19"/>
  </mergeCells>
  <pageMargins left="0.7" right="0.7" top="0.75" bottom="0.75" header="0.3" footer="0.3"/>
  <pageSetup paperSize="9" orientation="portrait" r:id="rId1"/>
  <ignoredErrors>
    <ignoredError sqref="B8:N9 B14:N18 B11:F11 H11:N11 B24:N24 B23:K23 M23:N23 B10:F10 H10:N10 B12:F12 H12:N12 B22:N22 B19:E19 I19:N19 B20:E20 I20:N20 B21:E21 I21:N21 B13:F13 H13:N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KERRIOU - OA MAINE-NORMANDIE</dc:creator>
  <cp:lastModifiedBy>SIMON FROGER</cp:lastModifiedBy>
  <dcterms:created xsi:type="dcterms:W3CDTF">2025-03-13T17:28:38Z</dcterms:created>
  <dcterms:modified xsi:type="dcterms:W3CDTF">2026-03-25T07:30:02Z</dcterms:modified>
</cp:coreProperties>
</file>